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leksey/Documents/GoogleDrive/Iron Man/"/>
    </mc:Choice>
  </mc:AlternateContent>
  <bookViews>
    <workbookView xWindow="0" yWindow="0" windowWidth="28800" windowHeight="18000" tabRatio="500"/>
  </bookViews>
  <sheets>
    <sheet name="Калькулятор alexonbike.ru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7" i="2" l="1"/>
  <c r="G37" i="2"/>
  <c r="H36" i="2"/>
  <c r="G36" i="2"/>
  <c r="H35" i="2"/>
  <c r="G35" i="2"/>
  <c r="H34" i="2"/>
  <c r="G34" i="2"/>
  <c r="G33" i="2"/>
  <c r="H33" i="2"/>
  <c r="H32" i="2"/>
  <c r="G32" i="2"/>
  <c r="H31" i="2"/>
  <c r="G31" i="2"/>
  <c r="H27" i="2"/>
  <c r="G27" i="2"/>
  <c r="G26" i="2"/>
  <c r="G25" i="2"/>
  <c r="G24" i="2"/>
  <c r="G23" i="2"/>
  <c r="H26" i="2"/>
  <c r="H25" i="2"/>
  <c r="H24" i="2"/>
  <c r="H23" i="2"/>
  <c r="H19" i="2"/>
  <c r="G19" i="2"/>
  <c r="H18" i="2"/>
  <c r="G18" i="2"/>
  <c r="H17" i="2"/>
  <c r="G17" i="2"/>
  <c r="H16" i="2"/>
  <c r="G16" i="2"/>
  <c r="H15" i="2"/>
  <c r="G15" i="2"/>
  <c r="H14" i="2"/>
  <c r="G14" i="2"/>
  <c r="H10" i="2"/>
  <c r="G10" i="2"/>
  <c r="H9" i="2"/>
  <c r="G9" i="2"/>
  <c r="H8" i="2"/>
  <c r="G8" i="2"/>
  <c r="H7" i="2"/>
  <c r="G7" i="2"/>
  <c r="H6" i="2"/>
  <c r="G6" i="2"/>
</calcChain>
</file>

<file path=xl/sharedStrings.xml><?xml version="1.0" encoding="utf-8"?>
<sst xmlns="http://schemas.openxmlformats.org/spreadsheetml/2006/main" count="113" uniqueCount="70">
  <si>
    <t>Power</t>
  </si>
  <si>
    <t>USA Cycling Heart Rate Levels</t>
  </si>
  <si>
    <t>BCF Heart Levels</t>
  </si>
  <si>
    <t>ЧСС</t>
  </si>
  <si>
    <t>% от ЧПмакс</t>
  </si>
  <si>
    <t>Описание</t>
  </si>
  <si>
    <t>Уровень 1</t>
  </si>
  <si>
    <t>Уровень 2</t>
  </si>
  <si>
    <t>Уровень 3</t>
  </si>
  <si>
    <t>Уровень 4</t>
  </si>
  <si>
    <t>Уровень 5</t>
  </si>
  <si>
    <t>Уровень 6</t>
  </si>
  <si>
    <t>Coggan Heart Rate Levels</t>
  </si>
  <si>
    <t>AR</t>
  </si>
  <si>
    <t>Active Recovery</t>
  </si>
  <si>
    <t>E</t>
  </si>
  <si>
    <t>Endurance</t>
  </si>
  <si>
    <t>TE</t>
  </si>
  <si>
    <t>Tempo</t>
  </si>
  <si>
    <t>TH</t>
  </si>
  <si>
    <t>Threshold</t>
  </si>
  <si>
    <t>VM</t>
  </si>
  <si>
    <t>VO2max</t>
  </si>
  <si>
    <t>% от ПАНО</t>
  </si>
  <si>
    <t>Recovery</t>
  </si>
  <si>
    <t>Aerobic</t>
  </si>
  <si>
    <t>Sub-Threshold</t>
  </si>
  <si>
    <t>5a</t>
  </si>
  <si>
    <t>Super-Threshold</t>
  </si>
  <si>
    <t>5b</t>
  </si>
  <si>
    <t>5c</t>
  </si>
  <si>
    <t>Anaerobic Capacity</t>
  </si>
  <si>
    <t>Friel Heart Rate Levels</t>
  </si>
  <si>
    <t>Темп</t>
  </si>
  <si>
    <t>English</t>
  </si>
  <si>
    <t>Уровень напряжения</t>
  </si>
  <si>
    <t>Восстановление</t>
  </si>
  <si>
    <t>Выносливость</t>
  </si>
  <si>
    <t>МПК</t>
  </si>
  <si>
    <t>Экстенсивная выносливость</t>
  </si>
  <si>
    <t>Интенсивная выносливость</t>
  </si>
  <si>
    <t>СубПАНО</t>
  </si>
  <si>
    <t>ПАНО</t>
  </si>
  <si>
    <t>Анаэробная выносливость</t>
  </si>
  <si>
    <t>Мощность</t>
  </si>
  <si>
    <t>Зона</t>
  </si>
  <si>
    <t>6,7,8</t>
  </si>
  <si>
    <t>9,10,11</t>
  </si>
  <si>
    <t>12,13,14</t>
  </si>
  <si>
    <t>19,20</t>
  </si>
  <si>
    <t>Чрезвычайно легкое</t>
  </si>
  <si>
    <t>Легкое</t>
  </si>
  <si>
    <t>Тяжелое</t>
  </si>
  <si>
    <t>Очень тяжелое</t>
  </si>
  <si>
    <t>Чрезвычайно тяжелое</t>
  </si>
  <si>
    <t>6,7</t>
  </si>
  <si>
    <t>8</t>
  </si>
  <si>
    <t>9-14</t>
  </si>
  <si>
    <t>15-17</t>
  </si>
  <si>
    <t>18-20</t>
  </si>
  <si>
    <t>Среднее</t>
  </si>
  <si>
    <t>12-15</t>
  </si>
  <si>
    <t>16</t>
  </si>
  <si>
    <t>17-19</t>
  </si>
  <si>
    <t>20</t>
  </si>
  <si>
    <t>Ощущение нагрузки</t>
  </si>
  <si>
    <t>16-18</t>
  </si>
  <si>
    <t>19-20</t>
  </si>
  <si>
    <t>ЧП Макс:</t>
  </si>
  <si>
    <t>ЧП ПАНО: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</si>
</sst>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5" xfId="0" applyNumberFormat="1" applyFill="1" applyBorder="1"/>
    <xf numFmtId="49" fontId="0" fillId="2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9" fontId="0" fillId="2" borderId="5" xfId="0" applyNumberFormat="1" applyFill="1" applyBorder="1" applyAlignment="1">
      <alignment horizontal="left"/>
    </xf>
    <xf numFmtId="9" fontId="0" fillId="2" borderId="8" xfId="0" applyNumberFormat="1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3" borderId="13" xfId="0" applyFill="1" applyBorder="1" applyAlignment="1">
      <alignment horizontal="left"/>
    </xf>
    <xf numFmtId="1" fontId="0" fillId="2" borderId="14" xfId="0" applyNumberFormat="1" applyFill="1" applyBorder="1" applyAlignment="1">
      <alignment horizontal="right"/>
    </xf>
    <xf numFmtId="1" fontId="0" fillId="2" borderId="15" xfId="0" applyNumberFormat="1" applyFill="1" applyBorder="1" applyAlignment="1">
      <alignment horizontal="left"/>
    </xf>
    <xf numFmtId="1" fontId="0" fillId="2" borderId="16" xfId="0" applyNumberFormat="1" applyFill="1" applyBorder="1" applyAlignment="1">
      <alignment horizontal="right"/>
    </xf>
    <xf numFmtId="1" fontId="0" fillId="2" borderId="17" xfId="0" applyNumberFormat="1" applyFill="1" applyBorder="1" applyAlignment="1">
      <alignment horizontal="left"/>
    </xf>
    <xf numFmtId="0" fontId="0" fillId="2" borderId="18" xfId="0" applyFill="1" applyBorder="1"/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6" x14ac:dyDescent="0.2"/>
  <cols>
    <col min="1" max="1" width="3.83203125" style="1" customWidth="1"/>
    <col min="2" max="2" width="5.1640625" style="1" bestFit="1" customWidth="1"/>
    <col min="3" max="3" width="14" style="1" customWidth="1"/>
    <col min="4" max="4" width="25.5" style="1" customWidth="1"/>
    <col min="5" max="8" width="6.83203125" style="1" customWidth="1"/>
    <col min="9" max="10" width="20.83203125" style="1" customWidth="1"/>
    <col min="11" max="16384" width="10.83203125" style="1"/>
  </cols>
  <sheetData>
    <row r="1" spans="1:10" ht="9" customHeight="1" thickBot="1" x14ac:dyDescent="0.25"/>
    <row r="2" spans="1:10" ht="17" thickBot="1" x14ac:dyDescent="0.25">
      <c r="C2" s="23" t="s">
        <v>68</v>
      </c>
      <c r="D2" s="24">
        <v>185</v>
      </c>
      <c r="F2" s="29"/>
      <c r="G2" s="23" t="s">
        <v>69</v>
      </c>
      <c r="H2" s="24">
        <v>154</v>
      </c>
    </row>
    <row r="4" spans="1:10" ht="17" thickBot="1" x14ac:dyDescent="0.25">
      <c r="A4" s="1" t="s">
        <v>1</v>
      </c>
    </row>
    <row r="5" spans="1:10" s="2" customFormat="1" ht="17" thickTop="1" x14ac:dyDescent="0.2">
      <c r="C5" s="4" t="s">
        <v>45</v>
      </c>
      <c r="D5" s="5" t="s">
        <v>5</v>
      </c>
      <c r="E5" s="19" t="s">
        <v>4</v>
      </c>
      <c r="F5" s="20"/>
      <c r="G5" s="19" t="s">
        <v>3</v>
      </c>
      <c r="H5" s="20"/>
      <c r="I5" s="13" t="s">
        <v>35</v>
      </c>
      <c r="J5" s="18" t="s">
        <v>65</v>
      </c>
    </row>
    <row r="6" spans="1:10" x14ac:dyDescent="0.2">
      <c r="C6" s="7">
        <v>1</v>
      </c>
      <c r="D6" s="8">
        <v>1</v>
      </c>
      <c r="E6" s="21">
        <v>0.5</v>
      </c>
      <c r="F6" s="21">
        <v>0.65</v>
      </c>
      <c r="G6" s="25">
        <f>$D$2*E6</f>
        <v>92.5</v>
      </c>
      <c r="H6" s="26" t="str">
        <f>"- "&amp;(G7-1)</f>
        <v>- 122</v>
      </c>
      <c r="I6" s="16" t="s">
        <v>46</v>
      </c>
      <c r="J6" s="9" t="s">
        <v>50</v>
      </c>
    </row>
    <row r="7" spans="1:10" x14ac:dyDescent="0.2">
      <c r="C7" s="7">
        <v>2</v>
      </c>
      <c r="D7" s="8">
        <v>2</v>
      </c>
      <c r="E7" s="21">
        <v>0.66</v>
      </c>
      <c r="F7" s="21">
        <v>0.72</v>
      </c>
      <c r="G7" s="25">
        <f>ROUNDUP(($D$2*E7),0)</f>
        <v>123</v>
      </c>
      <c r="H7" s="26" t="str">
        <f t="shared" ref="H7:H9" si="0">"- "&amp;(G8-1)</f>
        <v>- 135</v>
      </c>
      <c r="I7" s="16" t="s">
        <v>47</v>
      </c>
      <c r="J7" s="9" t="s">
        <v>51</v>
      </c>
    </row>
    <row r="8" spans="1:10" x14ac:dyDescent="0.2">
      <c r="C8" s="7">
        <v>3</v>
      </c>
      <c r="D8" s="8">
        <v>3</v>
      </c>
      <c r="E8" s="21">
        <v>0.73</v>
      </c>
      <c r="F8" s="21">
        <v>0.83</v>
      </c>
      <c r="G8" s="25">
        <f t="shared" ref="G8:G10" si="1">ROUNDUP(($D$2*E8),0)</f>
        <v>136</v>
      </c>
      <c r="H8" s="26" t="str">
        <f t="shared" si="0"/>
        <v>- 155</v>
      </c>
      <c r="I8" s="16" t="s">
        <v>61</v>
      </c>
      <c r="J8" s="9" t="s">
        <v>60</v>
      </c>
    </row>
    <row r="9" spans="1:10" x14ac:dyDescent="0.2">
      <c r="C9" s="7">
        <v>4</v>
      </c>
      <c r="D9" s="8">
        <v>4</v>
      </c>
      <c r="E9" s="21">
        <v>0.84</v>
      </c>
      <c r="F9" s="21">
        <v>0.9</v>
      </c>
      <c r="G9" s="25">
        <f t="shared" si="1"/>
        <v>156</v>
      </c>
      <c r="H9" s="26" t="str">
        <f t="shared" si="0"/>
        <v>- 168</v>
      </c>
      <c r="I9" s="16" t="s">
        <v>66</v>
      </c>
      <c r="J9" s="9" t="s">
        <v>52</v>
      </c>
    </row>
    <row r="10" spans="1:10" ht="17" thickBot="1" x14ac:dyDescent="0.25">
      <c r="C10" s="10">
        <v>5</v>
      </c>
      <c r="D10" s="11">
        <v>5</v>
      </c>
      <c r="E10" s="22">
        <v>0.91</v>
      </c>
      <c r="F10" s="22">
        <v>1</v>
      </c>
      <c r="G10" s="27">
        <f t="shared" si="1"/>
        <v>169</v>
      </c>
      <c r="H10" s="28" t="str">
        <f>"- "&amp;($D$2*F10)</f>
        <v>- 185</v>
      </c>
      <c r="I10" s="17" t="s">
        <v>67</v>
      </c>
      <c r="J10" s="12" t="s">
        <v>54</v>
      </c>
    </row>
    <row r="11" spans="1:10" ht="17" thickTop="1" x14ac:dyDescent="0.2">
      <c r="C11" s="3"/>
      <c r="D11" s="3"/>
      <c r="E11" s="3"/>
      <c r="F11" s="3"/>
      <c r="G11" s="3"/>
      <c r="H11" s="3"/>
    </row>
    <row r="12" spans="1:10" ht="17" thickBot="1" x14ac:dyDescent="0.25">
      <c r="A12" s="3" t="s">
        <v>2</v>
      </c>
      <c r="C12" s="3"/>
      <c r="D12" s="3"/>
      <c r="E12" s="3"/>
      <c r="F12" s="3"/>
      <c r="G12" s="3"/>
      <c r="H12" s="3"/>
    </row>
    <row r="13" spans="1:10" s="2" customFormat="1" ht="17" thickTop="1" x14ac:dyDescent="0.2">
      <c r="C13" s="4" t="s">
        <v>45</v>
      </c>
      <c r="D13" s="5" t="s">
        <v>5</v>
      </c>
      <c r="E13" s="19" t="s">
        <v>4</v>
      </c>
      <c r="F13" s="20"/>
      <c r="G13" s="19" t="s">
        <v>3</v>
      </c>
      <c r="H13" s="20"/>
      <c r="I13" s="13" t="s">
        <v>35</v>
      </c>
      <c r="J13" s="18" t="s">
        <v>65</v>
      </c>
    </row>
    <row r="14" spans="1:10" x14ac:dyDescent="0.2">
      <c r="C14" s="7">
        <v>1</v>
      </c>
      <c r="D14" s="8" t="s">
        <v>6</v>
      </c>
      <c r="E14" s="21">
        <v>0.5</v>
      </c>
      <c r="F14" s="21">
        <v>0.64</v>
      </c>
      <c r="G14" s="25">
        <f>$D$2*E14</f>
        <v>92.5</v>
      </c>
      <c r="H14" s="26" t="str">
        <f>"- "&amp;(G15-1)</f>
        <v>- 120</v>
      </c>
      <c r="I14" s="16" t="s">
        <v>46</v>
      </c>
      <c r="J14" s="9" t="s">
        <v>50</v>
      </c>
    </row>
    <row r="15" spans="1:10" x14ac:dyDescent="0.2">
      <c r="C15" s="7">
        <v>2</v>
      </c>
      <c r="D15" s="8" t="s">
        <v>7</v>
      </c>
      <c r="E15" s="21">
        <v>0.65</v>
      </c>
      <c r="F15" s="21">
        <v>0.74</v>
      </c>
      <c r="G15" s="25">
        <f t="shared" ref="G15:G19" si="2">ROUNDUP(($D$2*E15),0)</f>
        <v>121</v>
      </c>
      <c r="H15" s="26" t="str">
        <f t="shared" ref="H15:H18" si="3">"- "&amp;(G16-1)</f>
        <v>- 138</v>
      </c>
      <c r="I15" s="16" t="s">
        <v>47</v>
      </c>
      <c r="J15" s="9" t="s">
        <v>51</v>
      </c>
    </row>
    <row r="16" spans="1:10" x14ac:dyDescent="0.2">
      <c r="C16" s="7">
        <v>3</v>
      </c>
      <c r="D16" s="8" t="s">
        <v>8</v>
      </c>
      <c r="E16" s="21">
        <v>0.75</v>
      </c>
      <c r="F16" s="21">
        <v>0.81</v>
      </c>
      <c r="G16" s="25">
        <f t="shared" si="2"/>
        <v>139</v>
      </c>
      <c r="H16" s="26" t="str">
        <f t="shared" si="3"/>
        <v>- 151</v>
      </c>
      <c r="I16" s="16" t="s">
        <v>61</v>
      </c>
      <c r="J16" s="9" t="s">
        <v>60</v>
      </c>
    </row>
    <row r="17" spans="1:10" x14ac:dyDescent="0.2">
      <c r="C17" s="7">
        <v>4</v>
      </c>
      <c r="D17" s="8" t="s">
        <v>9</v>
      </c>
      <c r="E17" s="21">
        <v>0.82</v>
      </c>
      <c r="F17" s="21">
        <v>0.88</v>
      </c>
      <c r="G17" s="25">
        <f t="shared" si="2"/>
        <v>152</v>
      </c>
      <c r="H17" s="26" t="str">
        <f t="shared" si="3"/>
        <v>- 164</v>
      </c>
      <c r="I17" s="16" t="s">
        <v>62</v>
      </c>
      <c r="J17" s="9" t="s">
        <v>52</v>
      </c>
    </row>
    <row r="18" spans="1:10" x14ac:dyDescent="0.2">
      <c r="C18" s="7">
        <v>5</v>
      </c>
      <c r="D18" s="8" t="s">
        <v>10</v>
      </c>
      <c r="E18" s="21">
        <v>0.89</v>
      </c>
      <c r="F18" s="21">
        <v>0.93</v>
      </c>
      <c r="G18" s="25">
        <f t="shared" si="2"/>
        <v>165</v>
      </c>
      <c r="H18" s="26" t="str">
        <f t="shared" si="3"/>
        <v>- 173</v>
      </c>
      <c r="I18" s="16" t="s">
        <v>63</v>
      </c>
      <c r="J18" s="9" t="s">
        <v>53</v>
      </c>
    </row>
    <row r="19" spans="1:10" ht="17" thickBot="1" x14ac:dyDescent="0.25">
      <c r="C19" s="10">
        <v>6</v>
      </c>
      <c r="D19" s="11" t="s">
        <v>11</v>
      </c>
      <c r="E19" s="22">
        <v>0.94</v>
      </c>
      <c r="F19" s="22">
        <v>1</v>
      </c>
      <c r="G19" s="27">
        <f t="shared" si="2"/>
        <v>174</v>
      </c>
      <c r="H19" s="28" t="str">
        <f>"- "&amp;($D$2*F19)</f>
        <v>- 185</v>
      </c>
      <c r="I19" s="17" t="s">
        <v>64</v>
      </c>
      <c r="J19" s="12" t="s">
        <v>54</v>
      </c>
    </row>
    <row r="20" spans="1:10" ht="17" thickTop="1" x14ac:dyDescent="0.2">
      <c r="B20" s="3"/>
      <c r="C20" s="3"/>
      <c r="D20" s="3"/>
      <c r="E20" s="3"/>
    </row>
    <row r="21" spans="1:10" ht="17" thickBot="1" x14ac:dyDescent="0.25">
      <c r="A21" s="3" t="s">
        <v>12</v>
      </c>
      <c r="B21" s="3"/>
      <c r="C21" s="3"/>
      <c r="D21" s="3"/>
      <c r="E21" s="3"/>
    </row>
    <row r="22" spans="1:10" s="2" customFormat="1" ht="36" customHeight="1" thickTop="1" x14ac:dyDescent="0.2">
      <c r="B22" s="4" t="s">
        <v>45</v>
      </c>
      <c r="C22" s="5" t="s">
        <v>34</v>
      </c>
      <c r="D22" s="5" t="s">
        <v>5</v>
      </c>
      <c r="E22" s="19" t="s">
        <v>23</v>
      </c>
      <c r="F22" s="20"/>
      <c r="G22" s="19" t="s">
        <v>3</v>
      </c>
      <c r="H22" s="20"/>
      <c r="I22" s="13" t="s">
        <v>35</v>
      </c>
      <c r="J22" s="6" t="s">
        <v>65</v>
      </c>
    </row>
    <row r="23" spans="1:10" x14ac:dyDescent="0.2">
      <c r="B23" s="7" t="s">
        <v>13</v>
      </c>
      <c r="C23" s="8" t="s">
        <v>14</v>
      </c>
      <c r="D23" s="8" t="s">
        <v>36</v>
      </c>
      <c r="E23" s="21">
        <v>0.5</v>
      </c>
      <c r="F23" s="21">
        <v>0.68</v>
      </c>
      <c r="G23" s="25">
        <f>$H$2*E23</f>
        <v>77</v>
      </c>
      <c r="H23" s="26" t="str">
        <f>"- "&amp;(G24-1)</f>
        <v>- 106</v>
      </c>
      <c r="I23" s="16" t="s">
        <v>55</v>
      </c>
      <c r="J23" s="9" t="s">
        <v>50</v>
      </c>
    </row>
    <row r="24" spans="1:10" x14ac:dyDescent="0.2">
      <c r="B24" s="7" t="s">
        <v>15</v>
      </c>
      <c r="C24" s="8" t="s">
        <v>16</v>
      </c>
      <c r="D24" s="8" t="s">
        <v>37</v>
      </c>
      <c r="E24" s="21">
        <v>0.69</v>
      </c>
      <c r="F24" s="21">
        <v>0.83</v>
      </c>
      <c r="G24" s="25">
        <f>ROUNDUP(($H$2*E24),0)</f>
        <v>107</v>
      </c>
      <c r="H24" s="26" t="str">
        <f t="shared" ref="H24:H26" si="4">"- "&amp;(G25-1)</f>
        <v>- 129</v>
      </c>
      <c r="I24" s="16" t="s">
        <v>56</v>
      </c>
      <c r="J24" s="9" t="s">
        <v>50</v>
      </c>
    </row>
    <row r="25" spans="1:10" x14ac:dyDescent="0.2">
      <c r="B25" s="7" t="s">
        <v>17</v>
      </c>
      <c r="C25" s="8" t="s">
        <v>18</v>
      </c>
      <c r="D25" s="8" t="s">
        <v>33</v>
      </c>
      <c r="E25" s="21">
        <v>0.84</v>
      </c>
      <c r="F25" s="21">
        <v>0.94</v>
      </c>
      <c r="G25" s="25">
        <f>ROUNDUP(($H$2*E25),0)</f>
        <v>130</v>
      </c>
      <c r="H25" s="26" t="str">
        <f t="shared" si="4"/>
        <v>- 146</v>
      </c>
      <c r="I25" s="16" t="s">
        <v>57</v>
      </c>
      <c r="J25" s="9" t="s">
        <v>51</v>
      </c>
    </row>
    <row r="26" spans="1:10" x14ac:dyDescent="0.2">
      <c r="B26" s="7" t="s">
        <v>19</v>
      </c>
      <c r="C26" s="8" t="s">
        <v>20</v>
      </c>
      <c r="D26" s="8" t="s">
        <v>42</v>
      </c>
      <c r="E26" s="21">
        <v>0.95</v>
      </c>
      <c r="F26" s="21">
        <v>1.05</v>
      </c>
      <c r="G26" s="25">
        <f>ROUNDUP(($H$2*E26),0)</f>
        <v>147</v>
      </c>
      <c r="H26" s="26" t="str">
        <f t="shared" si="4"/>
        <v>- 163</v>
      </c>
      <c r="I26" s="16" t="s">
        <v>58</v>
      </c>
      <c r="J26" s="9" t="s">
        <v>52</v>
      </c>
    </row>
    <row r="27" spans="1:10" ht="17" thickBot="1" x14ac:dyDescent="0.25">
      <c r="B27" s="10" t="s">
        <v>21</v>
      </c>
      <c r="C27" s="11" t="s">
        <v>22</v>
      </c>
      <c r="D27" s="11" t="s">
        <v>38</v>
      </c>
      <c r="E27" s="22">
        <v>1.06</v>
      </c>
      <c r="F27" s="22">
        <v>1.2</v>
      </c>
      <c r="G27" s="27">
        <f>ROUNDUP(($H$2*E27),0)</f>
        <v>164</v>
      </c>
      <c r="H27" s="28" t="str">
        <f>"- "&amp;ROUNDUP(($H$2*F27),0)</f>
        <v>- 185</v>
      </c>
      <c r="I27" s="17" t="s">
        <v>59</v>
      </c>
      <c r="J27" s="12" t="s">
        <v>54</v>
      </c>
    </row>
    <row r="28" spans="1:10" ht="17" thickTop="1" x14ac:dyDescent="0.2">
      <c r="B28" s="3"/>
      <c r="C28" s="3"/>
      <c r="D28" s="3"/>
      <c r="E28" s="3"/>
      <c r="F28" s="3"/>
      <c r="G28" s="3"/>
      <c r="H28" s="3"/>
    </row>
    <row r="29" spans="1:10" ht="17" thickBot="1" x14ac:dyDescent="0.25">
      <c r="A29" s="3" t="s">
        <v>32</v>
      </c>
      <c r="B29" s="3"/>
      <c r="C29" s="3"/>
      <c r="D29" s="3"/>
      <c r="E29" s="3"/>
      <c r="F29" s="3"/>
      <c r="G29" s="3"/>
      <c r="H29" s="3"/>
    </row>
    <row r="30" spans="1:10" s="2" customFormat="1" ht="34" customHeight="1" thickTop="1" x14ac:dyDescent="0.2">
      <c r="B30" s="4" t="s">
        <v>45</v>
      </c>
      <c r="C30" s="5" t="s">
        <v>34</v>
      </c>
      <c r="D30" s="5" t="s">
        <v>5</v>
      </c>
      <c r="E30" s="19" t="s">
        <v>23</v>
      </c>
      <c r="F30" s="20"/>
      <c r="G30" s="19" t="s">
        <v>3</v>
      </c>
      <c r="H30" s="20"/>
      <c r="I30" s="13" t="s">
        <v>35</v>
      </c>
      <c r="J30" s="6" t="s">
        <v>65</v>
      </c>
    </row>
    <row r="31" spans="1:10" x14ac:dyDescent="0.2">
      <c r="B31" s="7">
        <v>1</v>
      </c>
      <c r="C31" s="8" t="s">
        <v>24</v>
      </c>
      <c r="D31" s="8" t="s">
        <v>36</v>
      </c>
      <c r="E31" s="21">
        <v>0.5</v>
      </c>
      <c r="F31" s="21">
        <v>0.81</v>
      </c>
      <c r="G31" s="25">
        <f>$H$2*E31</f>
        <v>77</v>
      </c>
      <c r="H31" s="26" t="str">
        <f>"- "&amp;(G32-1)</f>
        <v>- 126</v>
      </c>
      <c r="I31" s="14" t="s">
        <v>46</v>
      </c>
      <c r="J31" s="9" t="s">
        <v>50</v>
      </c>
    </row>
    <row r="32" spans="1:10" x14ac:dyDescent="0.2">
      <c r="B32" s="7">
        <v>2</v>
      </c>
      <c r="C32" s="8" t="s">
        <v>25</v>
      </c>
      <c r="D32" s="8" t="s">
        <v>39</v>
      </c>
      <c r="E32" s="21">
        <v>0.82</v>
      </c>
      <c r="F32" s="21">
        <v>0.88</v>
      </c>
      <c r="G32" s="25">
        <f>ROUNDUP(($H$2*E32),0)</f>
        <v>127</v>
      </c>
      <c r="H32" s="26" t="str">
        <f t="shared" ref="H32:H36" si="5">"- "&amp;(G33-1)</f>
        <v>- 137</v>
      </c>
      <c r="I32" s="14" t="s">
        <v>47</v>
      </c>
      <c r="J32" s="9" t="s">
        <v>51</v>
      </c>
    </row>
    <row r="33" spans="2:10" x14ac:dyDescent="0.2">
      <c r="B33" s="7">
        <v>3</v>
      </c>
      <c r="C33" s="8" t="s">
        <v>18</v>
      </c>
      <c r="D33" s="8" t="s">
        <v>40</v>
      </c>
      <c r="E33" s="21">
        <v>0.89</v>
      </c>
      <c r="F33" s="21">
        <v>0.93</v>
      </c>
      <c r="G33" s="25">
        <f>ROUNDUP(($H$2*E33),0)</f>
        <v>138</v>
      </c>
      <c r="H33" s="26" t="str">
        <f t="shared" si="5"/>
        <v>- 144</v>
      </c>
      <c r="I33" s="14" t="s">
        <v>48</v>
      </c>
      <c r="J33" s="9" t="s">
        <v>60</v>
      </c>
    </row>
    <row r="34" spans="2:10" x14ac:dyDescent="0.2">
      <c r="B34" s="7">
        <v>4</v>
      </c>
      <c r="C34" s="8" t="s">
        <v>26</v>
      </c>
      <c r="D34" s="8" t="s">
        <v>41</v>
      </c>
      <c r="E34" s="21">
        <v>0.94</v>
      </c>
      <c r="F34" s="21">
        <v>0.99</v>
      </c>
      <c r="G34" s="25">
        <f t="shared" ref="G34:G36" si="6">ROUNDUP(($H$2*E34),0)</f>
        <v>145</v>
      </c>
      <c r="H34" s="26" t="str">
        <f t="shared" si="5"/>
        <v>- 153</v>
      </c>
      <c r="I34" s="14">
        <v>15</v>
      </c>
      <c r="J34" s="9" t="s">
        <v>52</v>
      </c>
    </row>
    <row r="35" spans="2:10" x14ac:dyDescent="0.2">
      <c r="B35" s="7" t="s">
        <v>27</v>
      </c>
      <c r="C35" s="8" t="s">
        <v>28</v>
      </c>
      <c r="D35" s="8" t="s">
        <v>42</v>
      </c>
      <c r="E35" s="21">
        <v>1</v>
      </c>
      <c r="F35" s="21">
        <v>1.02</v>
      </c>
      <c r="G35" s="25">
        <f t="shared" si="6"/>
        <v>154</v>
      </c>
      <c r="H35" s="26" t="str">
        <f t="shared" si="5"/>
        <v>- 158</v>
      </c>
      <c r="I35" s="14">
        <v>16</v>
      </c>
      <c r="J35" s="9" t="s">
        <v>52</v>
      </c>
    </row>
    <row r="36" spans="2:10" x14ac:dyDescent="0.2">
      <c r="B36" s="7" t="s">
        <v>29</v>
      </c>
      <c r="C36" s="8" t="s">
        <v>31</v>
      </c>
      <c r="D36" s="8" t="s">
        <v>43</v>
      </c>
      <c r="E36" s="21">
        <v>1.03</v>
      </c>
      <c r="F36" s="21">
        <v>1.05</v>
      </c>
      <c r="G36" s="25">
        <f t="shared" si="6"/>
        <v>159</v>
      </c>
      <c r="H36" s="26" t="str">
        <f t="shared" si="5"/>
        <v>- 163</v>
      </c>
      <c r="I36" s="14">
        <v>17.18</v>
      </c>
      <c r="J36" s="9" t="s">
        <v>53</v>
      </c>
    </row>
    <row r="37" spans="2:10" ht="17" thickBot="1" x14ac:dyDescent="0.25">
      <c r="B37" s="10" t="s">
        <v>30</v>
      </c>
      <c r="C37" s="11" t="s">
        <v>0</v>
      </c>
      <c r="D37" s="11" t="s">
        <v>44</v>
      </c>
      <c r="E37" s="22">
        <v>1.06</v>
      </c>
      <c r="F37" s="22">
        <v>1.2</v>
      </c>
      <c r="G37" s="27">
        <f>ROUNDUP(($H$2*E37),0)</f>
        <v>164</v>
      </c>
      <c r="H37" s="28" t="str">
        <f>"- "&amp;ROUNDUP(($H$2*F37),0)</f>
        <v>- 185</v>
      </c>
      <c r="I37" s="15" t="s">
        <v>49</v>
      </c>
      <c r="J37" s="12" t="s">
        <v>54</v>
      </c>
    </row>
    <row r="38" spans="2:10" ht="17" thickTop="1" x14ac:dyDescent="0.2"/>
  </sheetData>
  <mergeCells count="8">
    <mergeCell ref="G5:H5"/>
    <mergeCell ref="G13:H13"/>
    <mergeCell ref="E22:F22"/>
    <mergeCell ref="E30:F30"/>
    <mergeCell ref="G22:H22"/>
    <mergeCell ref="G30:H30"/>
    <mergeCell ref="E5:F5"/>
    <mergeCell ref="E13:F13"/>
  </mergeCells>
  <pageMargins left="0.7" right="0.7" top="0.75" bottom="0.75" header="0.3" footer="0.3"/>
  <ignoredErrors>
    <ignoredError sqref="I37" numberStoredAsText="1"/>
    <ignoredError sqref="I25 I8 I16" twoDigitTextYear="1"/>
    <ignoredError sqref="I23:I24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alexonbike.ru</vt:lpstr>
    </vt:vector>
  </TitlesOfParts>
  <Manager/>
  <Company>AlexOnBike.ru</Company>
  <LinksUpToDate>false</LinksUpToDate>
  <SharedDoc>false</SharedDoc>
  <HyperlinkBase>AlexOnBike.ru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Калькулятор тренировочных зон пульса</dc:title>
  <dc:subject/>
  <dc:creator>Алекс "На Байке" Сидоров</dc:creator>
  <cp:keywords>Калькулятор зон пульса, Тренировочная зона, зоны пульса, ПАНО, порог анаэробного обмена, лактатный порог</cp:keywords>
  <dc:description>Калькулятор тренировочных зон, основанных на частоте пульса. В нем производится расчет пульса для разных зон нагрузки. Достаточно ввести вашу максимальную частоту пульса и вашу частоту пульса порога анаэробного обмена, и вы получите все 4 таблицы конкретно для вашего профиля тренировок.</dc:description>
  <cp:lastModifiedBy>пользователь Microsoft Office</cp:lastModifiedBy>
  <dcterms:created xsi:type="dcterms:W3CDTF">2016-10-01T22:30:33Z</dcterms:created>
  <dcterms:modified xsi:type="dcterms:W3CDTF">2016-10-02T01:45:00Z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Ссылка">
    <vt:lpwstr>AlexOnBike.ru</vt:lpwstr>
  </property>
  <property fmtid="{D5CDD505-2E9C-101B-9397-08002B2CF9AE}" pid="3" name="Владелец">
    <vt:lpwstr>Алекс "На Байке" Сидоров</vt:lpwstr>
  </property>
</Properties>
</file>